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AUMT_III-23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<sst xmlns="http://schemas.openxmlformats.org/spreadsheetml/2006/main" count="86" uniqueCount="37">
  <si>
    <t>Condizioni economiche per i clienti in Media Tensione</t>
  </si>
  <si>
    <t xml:space="preserve"> Valori al netto delle imposte</t>
  </si>
  <si>
    <t>UTENZE NON DOMESTICHE IN MEDIA TENSIONE</t>
  </si>
  <si>
    <r>
      <t xml:space="preserve"> - Materia energia</t>
    </r>
    <r>
      <rPr>
        <sz val="9"/>
        <rFont val="Calibri"/>
        <family val="2"/>
      </rPr>
      <t>: energia (DM 23/11/2007 Art.4 comma 4.1), commercializzazione vendita (C</t>
    </r>
    <r>
      <rPr>
        <sz val="6"/>
        <rFont val="Calibri"/>
        <family val="2"/>
      </rPr>
      <t>SAL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</si>
  <si>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</si>
  <si>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</si>
  <si>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</si>
  <si>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</si>
  <si>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</si>
  <si>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</si>
  <si>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DM 23/11/2007 Art.4 comma 4.1</t>
  </si>
  <si>
    <r>
      <t>C</t>
    </r>
    <r>
      <rPr>
        <i/>
        <sz val="6"/>
        <color indexed="23"/>
        <rFont val="Calibri"/>
        <family val="2"/>
      </rPr>
      <t>SAL</t>
    </r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</si>
  <si>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</si>
  <si>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</si>
  <si>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</si>
  <si>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</si>
  <si>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</si>
  <si>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</si>
  <si>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</si>
  <si>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</si>
  <si>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</si>
  <si>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</si>
  <si>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</si>
  <si>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</si>
  <si>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</si>
  <si>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</si>
  <si>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</si>
  <si>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</si>
  <si>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</si>
  <si>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</si>
  <si>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</si>
  <si>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</si>
  <si>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</si>
  <si>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</si>
  <si>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compresa tra il 33% ed il 75% dell'energia attiva euro/kvarh 0,00456 (Fascia F1 e Fascia F2)</t>
  </si>
  <si>
    <t>Energia reattiva eccedente  il 75% dell'energia attiva euro/kvarh 0,00606 (Fascia F1 e Fascia F2)</t>
  </si>
  <si>
    <t>Energia reattiva immessa euro/kvarh 0,00606 (Fascia F3)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</si>
</sst>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vertAlign val="subscript"/>
      <sz val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2"/>
      <name val="Calibri"/>
      <family val="2"/>
    </font>
    <font>
      <i/>
      <sz val="9"/>
      <color indexed="23"/>
      <name val="Calibri"/>
      <family val="2"/>
    </font>
    <font>
      <i/>
      <sz val="10"/>
      <color indexed="23"/>
      <name val="Calibri"/>
      <family val="2"/>
    </font>
    <font>
      <i/>
      <sz val="6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1" fillId="30" borderId="4" applyNumberFormat="0" applyFont="0" applyAlignment="0" applyProtection="0"/>
    <xf numFmtId="0" fontId="48" fillId="20" borderId="5" applyNumberFormat="0" applyAlignment="0" applyProtection="0"/>
    <xf numFmtId="9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58" fillId="34" borderId="10" xfId="0" applyFont="1" applyFill="1" applyBorder="1" applyAlignment="1">
      <alignment horizontal="center" vertical="center"/>
    </xf>
    <xf numFmtId="0" fontId="54" fillId="33" borderId="0" xfId="15" applyFont="1" applyFill="1" applyAlignment="1" applyProtection="1">
      <alignment horizontal="center" vertical="center"/>
      <protection locked="0"/>
    </xf>
    <xf numFmtId="0" fontId="22" fillId="33" borderId="0" xfId="15" applyFont="1" applyFill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3" fillId="33" borderId="0" xfId="15" applyFont="1" applyFill="1" applyAlignment="1" applyProtection="1">
      <alignment horizontal="center" vertical="center"/>
      <protection locked="0"/>
    </xf>
    <xf numFmtId="0" fontId="58" fillId="34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Alignment="1" applyProtection="1">
      <alignment vertical="center"/>
      <protection locked="0"/>
    </xf>
    <xf numFmtId="0" fontId="24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Protection="1">
      <alignment/>
      <protection locked="0"/>
    </xf>
    <xf numFmtId="0" fontId="24" fillId="33" borderId="12" xfId="15" applyFont="1" applyFill="1" applyBorder="1" applyAlignment="1" applyProtection="1">
      <alignment vertical="center"/>
      <protection locked="0"/>
    </xf>
    <xf numFmtId="0" fontId="24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59" fillId="33" borderId="0" xfId="15" applyFont="1" applyFill="1" applyAlignment="1" applyProtection="1">
      <alignment vertical="center"/>
      <protection locked="0"/>
    </xf>
    <xf numFmtId="0" fontId="60" fillId="33" borderId="0" xfId="15" applyFont="1" applyFill="1" applyAlignment="1" applyProtection="1">
      <alignment vertical="center"/>
      <protection locked="0"/>
    </xf>
    <xf numFmtId="49" fontId="61" fillId="33" borderId="0" xfId="15" applyNumberFormat="1" applyFont="1" applyFill="1" applyAlignment="1">
      <alignment horizontal="left" vertical="center"/>
      <protection/>
    </xf>
    <xf numFmtId="0" fontId="20" fillId="33" borderId="0" xfId="15" applyFont="1" applyFill="1" applyAlignment="1">
      <alignment vertical="center"/>
      <protection/>
    </xf>
    <xf numFmtId="164" fontId="62" fillId="33" borderId="0" xfId="15" applyNumberFormat="1" applyFont="1" applyFill="1" applyAlignment="1">
      <alignment vertical="center"/>
      <protection/>
    </xf>
    <xf numFmtId="0" fontId="20" fillId="33" borderId="0" xfId="15" applyFont="1" applyFill="1" applyAlignment="1">
      <alignment horizontal="center" vertical="center"/>
      <protection/>
    </xf>
    <xf numFmtId="165" fontId="62" fillId="33" borderId="0" xfId="15" applyNumberFormat="1" applyFont="1" applyFill="1" applyAlignment="1">
      <alignment horizontal="right" vertical="center"/>
      <protection/>
    </xf>
    <xf numFmtId="166" fontId="20" fillId="33" borderId="0" xfId="15" applyNumberFormat="1" applyFont="1" applyFill="1" applyAlignment="1">
      <alignment vertical="center"/>
      <protection/>
    </xf>
    <xf numFmtId="165" fontId="20" fillId="33" borderId="0" xfId="15" applyNumberFormat="1" applyFont="1" applyFill="1" applyAlignment="1">
      <alignment vertical="center"/>
      <protection/>
    </xf>
    <xf numFmtId="0" fontId="20" fillId="35" borderId="14" xfId="15" applyFont="1" applyFill="1" applyBorder="1" applyAlignment="1">
      <alignment horizontal="center" vertical="center"/>
      <protection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23" fillId="33" borderId="15" xfId="15" applyFont="1" applyFill="1" applyBorder="1" applyAlignment="1">
      <alignment horizontal="center" vertical="center"/>
      <protection/>
    </xf>
    <xf numFmtId="0" fontId="23" fillId="33" borderId="16" xfId="15" applyFont="1" applyFill="1" applyBorder="1" applyAlignment="1">
      <alignment horizontal="center" vertical="center"/>
      <protection/>
    </xf>
    <xf numFmtId="0" fontId="23" fillId="33" borderId="17" xfId="15" applyFont="1" applyFill="1" applyBorder="1" applyAlignment="1">
      <alignment horizontal="center"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horizontal="center" vertical="center" wrapText="1"/>
      <protection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23" fillId="33" borderId="18" xfId="15" applyFont="1" applyFill="1" applyBorder="1" applyAlignment="1">
      <alignment vertical="center"/>
      <protection/>
    </xf>
    <xf numFmtId="0" fontId="35" fillId="33" borderId="19" xfId="15" applyFont="1" applyFill="1" applyBorder="1" applyAlignment="1">
      <alignment horizontal="center" vertical="center"/>
      <protection/>
    </xf>
    <xf numFmtId="0" fontId="35" fillId="33" borderId="18" xfId="15" applyFont="1" applyFill="1" applyBorder="1" applyAlignment="1">
      <alignment horizontal="center" vertical="center"/>
      <protection/>
    </xf>
    <xf numFmtId="0" fontId="35" fillId="33" borderId="20" xfId="15" applyFont="1" applyFill="1" applyBorder="1" applyAlignment="1">
      <alignment horizontal="center" vertical="center"/>
      <protection/>
    </xf>
    <xf numFmtId="0" fontId="62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23" fillId="33" borderId="21" xfId="15" applyFont="1" applyFill="1" applyBorder="1" applyAlignment="1">
      <alignment horizontal="center" vertical="center" wrapText="1"/>
      <protection/>
    </xf>
    <xf numFmtId="0" fontId="63" fillId="33" borderId="21" xfId="0" applyFont="1" applyFill="1" applyBorder="1" applyAlignment="1">
      <alignment horizontal="center" vertical="center"/>
    </xf>
    <xf numFmtId="49" fontId="20" fillId="35" borderId="11" xfId="15" applyNumberFormat="1" applyFont="1" applyFill="1" applyBorder="1" applyAlignment="1">
      <alignment horizontal="right" vertical="center"/>
      <protection/>
    </xf>
    <xf numFmtId="167" fontId="62" fillId="33" borderId="22" xfId="15" applyNumberFormat="1" applyFont="1" applyFill="1" applyBorder="1" applyAlignment="1">
      <alignment vertical="center"/>
      <protection/>
    </xf>
    <xf numFmtId="167" fontId="20" fillId="33" borderId="11" xfId="15" applyNumberFormat="1" applyFont="1" applyFill="1" applyBorder="1" applyAlignment="1">
      <alignment vertical="center"/>
      <protection/>
    </xf>
    <xf numFmtId="167" fontId="20" fillId="33" borderId="0" xfId="15" applyNumberFormat="1" applyFont="1" applyFill="1" applyAlignment="1">
      <alignment vertical="center"/>
      <protection/>
    </xf>
    <xf numFmtId="167" fontId="20" fillId="33" borderId="23" xfId="15" applyNumberFormat="1" applyFont="1" applyFill="1" applyBorder="1" applyAlignment="1">
      <alignment vertical="center"/>
      <protection/>
    </xf>
    <xf numFmtId="167" fontId="62" fillId="33" borderId="14" xfId="15" applyNumberFormat="1" applyFont="1" applyFill="1" applyBorder="1" applyAlignment="1">
      <alignment horizontal="right" vertical="center"/>
      <protection/>
    </xf>
    <xf numFmtId="167" fontId="62" fillId="33" borderId="14" xfId="47" applyNumberFormat="1" applyFont="1" applyFill="1" applyBorder="1" applyAlignment="1" applyProtection="1">
      <alignment horizontal="right" vertical="center"/>
      <protection/>
    </xf>
    <xf numFmtId="167" fontId="20" fillId="33" borderId="14" xfId="15" applyNumberFormat="1" applyFont="1" applyFill="1" applyBorder="1" applyAlignment="1">
      <alignment horizontal="right" vertical="center"/>
      <protection/>
    </xf>
    <xf numFmtId="168" fontId="20" fillId="33" borderId="0" xfId="15" applyNumberFormat="1" applyFont="1" applyFill="1" applyAlignment="1">
      <alignment vertical="center"/>
      <protection/>
    </xf>
    <xf numFmtId="167" fontId="62" fillId="33" borderId="22" xfId="15" applyNumberFormat="1" applyFont="1" applyFill="1" applyBorder="1" applyAlignment="1">
      <alignment horizontal="right" vertical="center"/>
      <protection/>
    </xf>
    <xf numFmtId="167" fontId="62" fillId="33" borderId="22" xfId="47" applyNumberFormat="1" applyFont="1" applyFill="1" applyBorder="1" applyAlignment="1" applyProtection="1">
      <alignment horizontal="right" vertical="center"/>
      <protection/>
    </xf>
    <xf numFmtId="167" fontId="20" fillId="33" borderId="22" xfId="15" applyNumberFormat="1" applyFont="1" applyFill="1" applyBorder="1" applyAlignment="1">
      <alignment horizontal="right" vertical="center"/>
      <protection/>
    </xf>
    <xf numFmtId="167" fontId="62" fillId="33" borderId="21" xfId="15" applyNumberFormat="1" applyFont="1" applyFill="1" applyBorder="1" applyAlignment="1">
      <alignment horizontal="right" vertical="center"/>
      <protection/>
    </xf>
    <xf numFmtId="167" fontId="62" fillId="33" borderId="21" xfId="47" applyNumberFormat="1" applyFont="1" applyFill="1" applyBorder="1" applyAlignment="1" applyProtection="1">
      <alignment horizontal="right" vertical="center"/>
      <protection/>
    </xf>
    <xf numFmtId="167" fontId="20" fillId="33" borderId="21" xfId="15" applyNumberFormat="1" applyFont="1" applyFill="1" applyBorder="1" applyAlignment="1">
      <alignment horizontal="right" vertical="center"/>
      <protection/>
    </xf>
    <xf numFmtId="0" fontId="23" fillId="33" borderId="15" xfId="15" applyFont="1" applyFill="1" applyBorder="1" applyAlignment="1">
      <alignment vertical="center"/>
      <protection/>
    </xf>
    <xf numFmtId="167" fontId="62" fillId="0" borderId="15" xfId="0" applyNumberFormat="1" applyFont="1" applyBorder="1" applyAlignment="1" quotePrefix="1">
      <alignment horizontal="right" vertical="center"/>
    </xf>
    <xf numFmtId="167" fontId="20" fillId="33" borderId="15" xfId="15" applyNumberFormat="1" applyFont="1" applyFill="1" applyBorder="1" applyAlignment="1">
      <alignment horizontal="center" vertical="center"/>
      <protection/>
    </xf>
    <xf numFmtId="167" fontId="20" fillId="33" borderId="16" xfId="15" applyNumberFormat="1" applyFont="1" applyFill="1" applyBorder="1" applyAlignment="1">
      <alignment horizontal="center" vertical="center"/>
      <protection/>
    </xf>
    <xf numFmtId="167" fontId="20" fillId="33" borderId="17" xfId="15" applyNumberFormat="1" applyFont="1" applyFill="1" applyBorder="1" applyAlignment="1">
      <alignment horizontal="center" vertical="center"/>
      <protection/>
    </xf>
    <xf numFmtId="167" fontId="62" fillId="33" borderId="17" xfId="15" applyNumberFormat="1" applyFont="1" applyFill="1" applyBorder="1" applyAlignment="1">
      <alignment horizontal="right" vertical="center"/>
      <protection/>
    </xf>
    <xf numFmtId="167" fontId="62" fillId="33" borderId="15" xfId="47" applyNumberFormat="1" applyFont="1" applyFill="1" applyBorder="1" applyAlignment="1" quotePrefix="1">
      <alignment horizontal="right" vertical="center"/>
    </xf>
    <xf numFmtId="167" fontId="62" fillId="33" borderId="10" xfId="0" applyNumberFormat="1" applyFont="1" applyFill="1" applyBorder="1" applyAlignment="1" quotePrefix="1">
      <alignment horizontal="right" vertical="center"/>
    </xf>
    <xf numFmtId="167" fontId="62" fillId="33" borderId="10" xfId="15" applyNumberFormat="1" applyFont="1" applyFill="1" applyBorder="1" applyAlignment="1">
      <alignment vertical="center"/>
      <protection/>
    </xf>
    <xf numFmtId="167" fontId="20" fillId="33" borderId="10" xfId="15" applyNumberFormat="1" applyFont="1" applyFill="1" applyBorder="1" applyAlignment="1">
      <alignment vertical="center"/>
      <protection/>
    </xf>
    <xf numFmtId="167" fontId="36" fillId="33" borderId="15" xfId="46" applyNumberFormat="1" applyFont="1" applyFill="1" applyBorder="1" applyAlignment="1" quotePrefix="1">
      <alignment horizontal="center" vertical="center"/>
    </xf>
    <xf numFmtId="167" fontId="36" fillId="33" borderId="16" xfId="46" applyNumberFormat="1" applyFont="1" applyFill="1" applyBorder="1" applyAlignment="1">
      <alignment horizontal="center" vertical="center"/>
    </xf>
    <xf numFmtId="167" fontId="36" fillId="33" borderId="17" xfId="46" applyNumberFormat="1" applyFont="1" applyFill="1" applyBorder="1" applyAlignment="1">
      <alignment horizontal="center" vertical="center"/>
    </xf>
    <xf numFmtId="167" fontId="20" fillId="33" borderId="10" xfId="47" applyNumberFormat="1" applyFont="1" applyFill="1" applyBorder="1" applyAlignment="1" applyProtection="1">
      <alignment vertical="center"/>
      <protection/>
    </xf>
    <xf numFmtId="0" fontId="37" fillId="33" borderId="10" xfId="15" applyFont="1" applyFill="1" applyBorder="1" applyAlignment="1">
      <alignment vertical="center"/>
      <protection/>
    </xf>
    <xf numFmtId="165" fontId="62" fillId="33" borderId="16" xfId="0" applyNumberFormat="1" applyFont="1" applyFill="1" applyBorder="1" applyAlignment="1" quotePrefix="1">
      <alignment horizontal="right" vertical="center"/>
    </xf>
    <xf numFmtId="41" fontId="38" fillId="33" borderId="16" xfId="46" applyFont="1" applyFill="1" applyBorder="1" applyAlignment="1" quotePrefix="1">
      <alignment horizontal="left" vertical="center" wrapText="1"/>
    </xf>
    <xf numFmtId="41" fontId="38" fillId="33" borderId="17" xfId="46" applyFont="1" applyFill="1" applyBorder="1" applyAlignment="1" quotePrefix="1">
      <alignment horizontal="left" vertical="center" wrapText="1"/>
    </xf>
    <xf numFmtId="0" fontId="23" fillId="33" borderId="0" xfId="15" applyFont="1" applyFill="1" applyAlignment="1">
      <alignment vertical="center"/>
      <protection/>
    </xf>
    <xf numFmtId="0" fontId="20" fillId="35" borderId="11" xfId="15" applyFont="1" applyFill="1" applyBorder="1" applyAlignment="1">
      <alignment horizontal="right" vertical="center"/>
      <protection/>
    </xf>
    <xf numFmtId="167" fontId="62" fillId="33" borderId="0" xfId="15" applyNumberFormat="1" applyFont="1" applyFill="1" applyAlignment="1">
      <alignment vertical="center"/>
      <protection/>
    </xf>
    <xf numFmtId="0" fontId="23" fillId="35" borderId="0" xfId="15" applyFont="1" applyFill="1" applyAlignment="1" applyProtection="1">
      <alignment vertical="center"/>
      <protection locked="0"/>
    </xf>
    <xf numFmtId="0" fontId="20" fillId="35" borderId="0" xfId="15" applyFont="1" applyFill="1" applyAlignment="1" applyProtection="1">
      <alignment vertical="center"/>
      <protection locked="0"/>
    </xf>
  </cellXfs>
  <cellStyles count="50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10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3_2023_Sep%20Defini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I-23"/>
      <sheetName val="IPTGpi_III-23"/>
      <sheetName val="AUTGmi_III-23"/>
      <sheetName val="AUTGmi_III-23MONO"/>
      <sheetName val="IPTGmi_III-23"/>
      <sheetName val="AUMT_III-23"/>
      <sheetName val="REATT Tabelle 4 e 5 TIT"/>
      <sheetName val="TGPiccoleImprese_III-2023"/>
      <sheetName val="TGMicroImprese_III-2023"/>
      <sheetName val="Salvaguardia_III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1">
        <row r="5">
          <cell r="B5" t="str">
            <v>dall'1 luglio 2023</v>
          </cell>
        </row>
        <row r="20">
          <cell r="B20" t="str">
            <v>1 luglio - 30 settembre 2023</v>
          </cell>
        </row>
        <row r="22">
          <cell r="B22" t="str">
            <v>luglio 2023</v>
          </cell>
        </row>
        <row r="23">
          <cell r="B23" t="str">
            <v>agosto 2023</v>
          </cell>
        </row>
        <row r="24">
          <cell r="B24" t="str">
            <v>settembre 2023</v>
          </cell>
        </row>
      </sheetData>
      <sheetData sheetId="10">
        <row r="1">
          <cell r="B1">
            <v>0.08391</v>
          </cell>
        </row>
        <row r="3">
          <cell r="B3">
            <v>0.005</v>
          </cell>
        </row>
        <row r="10">
          <cell r="E10">
            <v>0.114908</v>
          </cell>
          <cell r="F10">
            <v>0.12232</v>
          </cell>
          <cell r="G10">
            <v>0.104336</v>
          </cell>
          <cell r="J10">
            <v>0.110261</v>
          </cell>
          <cell r="K10">
            <v>0.128123</v>
          </cell>
          <cell r="L10">
            <v>0.104479</v>
          </cell>
          <cell r="O10">
            <v>0.118552</v>
          </cell>
          <cell r="P10">
            <v>0.128082</v>
          </cell>
          <cell r="Q10">
            <v>0.10599</v>
          </cell>
        </row>
      </sheetData>
      <sheetData sheetId="14">
        <row r="21">
          <cell r="C21">
            <v>11505.12</v>
          </cell>
          <cell r="D21">
            <v>554.4</v>
          </cell>
          <cell r="E21">
            <v>0.1543</v>
          </cell>
        </row>
        <row r="22">
          <cell r="C22">
            <v>10743.36</v>
          </cell>
          <cell r="D22">
            <v>497.88</v>
          </cell>
          <cell r="E22">
            <v>0.1531</v>
          </cell>
        </row>
        <row r="23">
          <cell r="C23">
            <v>10511.4</v>
          </cell>
          <cell r="D23">
            <v>436.68</v>
          </cell>
          <cell r="E23">
            <v>0.15240000000000004</v>
          </cell>
        </row>
      </sheetData>
      <sheetData sheetId="15">
        <row r="22">
          <cell r="C22">
            <v>29700.239999999998</v>
          </cell>
          <cell r="D22">
            <v>1430.8799999999999</v>
          </cell>
          <cell r="E22">
            <v>3.4409000000000005</v>
          </cell>
        </row>
        <row r="23">
          <cell r="C23">
            <v>27733.8</v>
          </cell>
          <cell r="D23">
            <v>1284.96</v>
          </cell>
          <cell r="E23">
            <v>3.4383000000000004</v>
          </cell>
        </row>
        <row r="24">
          <cell r="C24">
            <v>27135.239999999998</v>
          </cell>
          <cell r="D24">
            <v>1127.2799999999997</v>
          </cell>
          <cell r="E24">
            <v>3.4358999999999997</v>
          </cell>
        </row>
      </sheetData>
      <sheetData sheetId="16">
        <row r="19">
          <cell r="C19">
            <v>0.038</v>
          </cell>
          <cell r="D19">
            <v>0</v>
          </cell>
        </row>
        <row r="20">
          <cell r="C20">
            <v>0.038</v>
          </cell>
          <cell r="D20">
            <v>0</v>
          </cell>
        </row>
        <row r="21">
          <cell r="C21">
            <v>0.038</v>
          </cell>
          <cell r="D21">
            <v>0</v>
          </cell>
        </row>
      </sheetData>
      <sheetData sheetId="23">
        <row r="10">
          <cell r="F10">
            <v>22295.100000000002</v>
          </cell>
        </row>
      </sheetData>
      <sheetData sheetId="24">
        <row r="17">
          <cell r="F17">
            <v>43688.4</v>
          </cell>
          <cell r="J17">
            <v>3179.1</v>
          </cell>
          <cell r="N17">
            <v>0.055</v>
          </cell>
        </row>
        <row r="18">
          <cell r="F18">
            <v>39319.55</v>
          </cell>
          <cell r="J18">
            <v>2854.69</v>
          </cell>
          <cell r="N18">
            <v>0.049</v>
          </cell>
        </row>
        <row r="19">
          <cell r="F19">
            <v>37989.91</v>
          </cell>
          <cell r="J19">
            <v>2504.35</v>
          </cell>
          <cell r="N19">
            <v>0.044</v>
          </cell>
        </row>
      </sheetData>
      <sheetData sheetId="25">
        <row r="11">
          <cell r="J11">
            <v>0.792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I56"/>
  <sheetViews>
    <sheetView tabSelected="1" zoomScale="190" zoomScaleNormal="190" zoomScalePageLayoutView="0" workbookViewId="0" topLeftCell="A16">
      <selection activeCell="G22" sqref="G22:I22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6" width="9.7109375" style="3" hidden="1" customWidth="1" outlineLevel="1"/>
    <col min="7" max="7" width="12.7109375" style="3" customWidth="1" collapsed="1"/>
    <col min="8" max="9" width="12.7109375" style="3" customWidth="1"/>
    <col min="10" max="10" width="10.28125" style="3" hidden="1" customWidth="1" outlineLevel="1"/>
    <col min="11" max="11" width="8.421875" style="3" hidden="1" customWidth="1" outlineLevel="1"/>
    <col min="12" max="12" width="10.28125" style="3" hidden="1" customWidth="1" outlineLevel="1"/>
    <col min="13" max="14" width="9.7109375" style="3" hidden="1" customWidth="1" outlineLevel="1"/>
    <col min="15" max="15" width="12.7109375" style="3" customWidth="1" collapsed="1"/>
    <col min="16" max="17" width="10.8515625" style="3" hidden="1" customWidth="1" outlineLevel="1"/>
    <col min="18" max="18" width="12.7109375" style="3" customWidth="1" collapsed="1"/>
    <col min="19" max="29" width="9.140625" style="3" customWidth="1"/>
    <col min="30" max="37" width="9.140625" style="7" customWidth="1"/>
    <col min="38" max="16384" width="9.140625" style="3" customWidth="1"/>
  </cols>
  <sheetData>
    <row r="1" spans="1:243" ht="18.75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.75">
      <c r="A2" s="1"/>
      <c r="B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4" spans="2:7" ht="15.75">
      <c r="B4" s="4" t="str">
        <f>'[1]AUTGpi_III-23'!B5</f>
        <v>dall'1 luglio 2023</v>
      </c>
      <c r="C4" s="5"/>
      <c r="D4" s="5"/>
      <c r="E4" s="5"/>
      <c r="F4" s="5"/>
      <c r="G4" s="6"/>
    </row>
    <row r="5" spans="2:6" ht="12.75">
      <c r="B5" s="8"/>
      <c r="C5" s="8"/>
      <c r="D5" s="8"/>
      <c r="E5" s="8"/>
      <c r="F5" s="8"/>
    </row>
    <row r="6" spans="2:18" ht="15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">
      <c r="B7" s="10" t="s">
        <v>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5">
      <c r="B8" s="10" t="s">
        <v>4</v>
      </c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5">
      <c r="B9" s="13" t="s">
        <v>5</v>
      </c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15"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5">
      <c r="B11" s="10" t="s">
        <v>6</v>
      </c>
      <c r="C11" s="11"/>
      <c r="D11" s="11"/>
      <c r="E11" s="11"/>
      <c r="F11" s="11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5">
      <c r="B12" s="10" t="s">
        <v>7</v>
      </c>
      <c r="C12" s="11"/>
      <c r="D12" s="11"/>
      <c r="E12" s="11"/>
      <c r="F12" s="11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5">
      <c r="B13" s="14" t="s">
        <v>8</v>
      </c>
      <c r="C13" s="15"/>
      <c r="D13" s="15"/>
      <c r="E13" s="15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2:6" ht="15.75">
      <c r="B15" s="18" t="s">
        <v>9</v>
      </c>
      <c r="C15" s="19"/>
      <c r="D15" s="19"/>
      <c r="E15" s="19"/>
      <c r="F15" s="19"/>
    </row>
    <row r="16" spans="2:6" ht="15">
      <c r="B16" s="20"/>
      <c r="C16" s="19"/>
      <c r="D16" s="19"/>
      <c r="E16" s="19"/>
      <c r="F16" s="19"/>
    </row>
    <row r="17" spans="1:243" ht="12.75">
      <c r="A17" s="21"/>
      <c r="B17" s="20"/>
      <c r="C17" s="22"/>
      <c r="D17" s="22"/>
      <c r="E17" s="22"/>
      <c r="F17" s="22"/>
      <c r="G17" s="23"/>
      <c r="H17" s="23"/>
      <c r="I17" s="23"/>
      <c r="J17" s="24"/>
      <c r="K17" s="24"/>
      <c r="L17" s="24"/>
      <c r="M17" s="25"/>
      <c r="N17" s="25"/>
      <c r="O17" s="26"/>
      <c r="P17" s="25"/>
      <c r="Q17" s="25"/>
      <c r="R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2.75">
      <c r="A18" s="21"/>
      <c r="B18" s="27" t="str">
        <f>'[1]AUTGpi_III-23'!B20</f>
        <v>1 luglio - 30 settembre 2023</v>
      </c>
      <c r="C18" s="28" t="s">
        <v>10</v>
      </c>
      <c r="D18" s="29"/>
      <c r="E18" s="30"/>
      <c r="F18" s="31" t="s">
        <v>11</v>
      </c>
      <c r="G18" s="32" t="s">
        <v>12</v>
      </c>
      <c r="H18" s="33"/>
      <c r="I18" s="34"/>
      <c r="J18" s="35" t="s">
        <v>13</v>
      </c>
      <c r="K18" s="35" t="s">
        <v>14</v>
      </c>
      <c r="L18" s="35" t="s">
        <v>15</v>
      </c>
      <c r="M18" s="36" t="s">
        <v>16</v>
      </c>
      <c r="N18" s="36" t="s">
        <v>17</v>
      </c>
      <c r="O18" s="37" t="s">
        <v>18</v>
      </c>
      <c r="P18" s="38" t="s">
        <v>19</v>
      </c>
      <c r="Q18" s="38" t="s">
        <v>20</v>
      </c>
      <c r="R18" s="37" t="s">
        <v>21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2.75">
      <c r="A19" s="21"/>
      <c r="B19" s="39" t="s">
        <v>22</v>
      </c>
      <c r="C19" s="40" t="s">
        <v>23</v>
      </c>
      <c r="D19" s="41" t="s">
        <v>24</v>
      </c>
      <c r="E19" s="40" t="s">
        <v>25</v>
      </c>
      <c r="F19" s="42"/>
      <c r="G19" s="43" t="s">
        <v>23</v>
      </c>
      <c r="H19" s="44" t="s">
        <v>24</v>
      </c>
      <c r="I19" s="45" t="s">
        <v>25</v>
      </c>
      <c r="J19" s="46"/>
      <c r="K19" s="46"/>
      <c r="L19" s="46"/>
      <c r="M19" s="47"/>
      <c r="N19" s="47"/>
      <c r="O19" s="48"/>
      <c r="P19" s="49"/>
      <c r="Q19" s="49"/>
      <c r="R19" s="48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2.75">
      <c r="A20" s="21"/>
      <c r="B20" s="50" t="str">
        <f>'[1]AUTGpi_III-23'!B22</f>
        <v>luglio 2023</v>
      </c>
      <c r="C20" s="51">
        <f>'[1]Salvaguardia_III-2023'!$B$1+'[1]Salvaguardia_III-2023'!E10</f>
        <v>0.198818</v>
      </c>
      <c r="D20" s="51">
        <f>'[1]Salvaguardia_III-2023'!$B$1+'[1]Salvaguardia_III-2023'!F10</f>
        <v>0.20623</v>
      </c>
      <c r="E20" s="51">
        <f>'[1]Salvaguardia_III-2023'!$B$1+'[1]Salvaguardia_III-2023'!G10</f>
        <v>0.188246</v>
      </c>
      <c r="F20" s="51">
        <f>'[1]Salvaguardia_III-2023'!B3</f>
        <v>0.005</v>
      </c>
      <c r="G20" s="52">
        <f>C20+F20</f>
        <v>0.203818</v>
      </c>
      <c r="H20" s="53">
        <f>D20+F20</f>
        <v>0.21123</v>
      </c>
      <c r="I20" s="54">
        <f>E20+F20</f>
        <v>0.193246</v>
      </c>
      <c r="J20" s="55">
        <f>'[1]DIS Tabella 3 TIT'!N17/100</f>
        <v>0.00055</v>
      </c>
      <c r="K20" s="55">
        <f>'[1]TRAS Tabella 1 TIT'!J11/100</f>
        <v>0.00792</v>
      </c>
      <c r="L20" s="56">
        <v>0</v>
      </c>
      <c r="M20" s="55">
        <f>'[1]UC Tab 7'!C19/100</f>
        <v>0.00037999999999999997</v>
      </c>
      <c r="N20" s="55">
        <f>'[1]UC Tab 7'!D19/100</f>
        <v>0</v>
      </c>
      <c r="O20" s="57">
        <f>J20+K20+L20+M20+N20</f>
        <v>0.00885</v>
      </c>
      <c r="P20" s="55">
        <f>'[1]Asos Tab 1'!E22/100</f>
        <v>0.034409</v>
      </c>
      <c r="Q20" s="55">
        <f>'[1]Arim Tab 6'!E21/100</f>
        <v>0.0015429999999999999</v>
      </c>
      <c r="R20" s="57">
        <f>SUM(P20:Q22)</f>
        <v>0.035952000000000005</v>
      </c>
      <c r="S20" s="21"/>
      <c r="T20" s="21"/>
      <c r="U20" s="58"/>
      <c r="V20" s="58"/>
      <c r="W20" s="5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2.75">
      <c r="A21" s="21"/>
      <c r="B21" s="50" t="str">
        <f>'[1]AUTGpi_III-23'!B23</f>
        <v>agosto 2023</v>
      </c>
      <c r="C21" s="51">
        <f>'[1]Salvaguardia_III-2023'!$B$1+'[1]Salvaguardia_III-2023'!J10</f>
        <v>0.19417099999999998</v>
      </c>
      <c r="D21" s="51">
        <f>'[1]Salvaguardia_III-2023'!$B$1+'[1]Salvaguardia_III-2023'!K10</f>
        <v>0.21203299999999997</v>
      </c>
      <c r="E21" s="51">
        <f>'[1]Salvaguardia_III-2023'!$B$1+'[1]Salvaguardia_III-2023'!L10</f>
        <v>0.188389</v>
      </c>
      <c r="F21" s="51">
        <f>'[1]Salvaguardia_III-2023'!B3</f>
        <v>0.005</v>
      </c>
      <c r="G21" s="52">
        <f>C21+F21</f>
        <v>0.199171</v>
      </c>
      <c r="H21" s="53">
        <f>D21+F21</f>
        <v>0.21703299999999998</v>
      </c>
      <c r="I21" s="54">
        <f>E21+F21</f>
        <v>0.193389</v>
      </c>
      <c r="J21" s="59"/>
      <c r="K21" s="59"/>
      <c r="L21" s="60"/>
      <c r="M21" s="59"/>
      <c r="N21" s="59"/>
      <c r="O21" s="61"/>
      <c r="P21" s="59"/>
      <c r="Q21" s="59"/>
      <c r="R21" s="61"/>
      <c r="S21" s="21"/>
      <c r="T21" s="21"/>
      <c r="U21" s="58"/>
      <c r="V21" s="58"/>
      <c r="W21" s="5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2.75">
      <c r="A22" s="21"/>
      <c r="B22" s="50" t="str">
        <f>'[1]AUTGpi_III-23'!B24</f>
        <v>settembre 2023</v>
      </c>
      <c r="C22" s="51">
        <f>'[1]Salvaguardia_III-2023'!$B$1+'[1]Salvaguardia_III-2023'!O10</f>
        <v>0.202462</v>
      </c>
      <c r="D22" s="51">
        <f>'[1]Salvaguardia_III-2023'!$B$1+'[1]Salvaguardia_III-2023'!P10</f>
        <v>0.211992</v>
      </c>
      <c r="E22" s="51">
        <f>'[1]Salvaguardia_III-2023'!$B$1+'[1]Salvaguardia_III-2023'!Q10</f>
        <v>0.1899</v>
      </c>
      <c r="F22" s="51">
        <f>'[1]Salvaguardia_III-2023'!B3</f>
        <v>0.005</v>
      </c>
      <c r="G22" s="52">
        <f>C22+F22</f>
        <v>0.207462</v>
      </c>
      <c r="H22" s="53">
        <f>D22+F22</f>
        <v>0.21699200000000002</v>
      </c>
      <c r="I22" s="54">
        <f>E22+F22</f>
        <v>0.19490000000000002</v>
      </c>
      <c r="J22" s="62"/>
      <c r="K22" s="62"/>
      <c r="L22" s="63"/>
      <c r="M22" s="62"/>
      <c r="N22" s="62"/>
      <c r="O22" s="64"/>
      <c r="P22" s="62"/>
      <c r="Q22" s="62"/>
      <c r="R22" s="64"/>
      <c r="S22" s="21"/>
      <c r="T22" s="21"/>
      <c r="U22" s="58"/>
      <c r="V22" s="58"/>
      <c r="W22" s="58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2.75">
      <c r="A23" s="21"/>
      <c r="B23" s="65" t="s">
        <v>26</v>
      </c>
      <c r="C23" s="66">
        <v>0</v>
      </c>
      <c r="D23" s="66">
        <v>0</v>
      </c>
      <c r="E23" s="66">
        <v>0</v>
      </c>
      <c r="F23" s="66">
        <v>0</v>
      </c>
      <c r="G23" s="67">
        <v>0</v>
      </c>
      <c r="H23" s="68"/>
      <c r="I23" s="69"/>
      <c r="J23" s="70">
        <f>'[1]DIS Tabella 3 TIT'!F17/100</f>
        <v>436.884</v>
      </c>
      <c r="K23" s="71">
        <v>0</v>
      </c>
      <c r="L23" s="72">
        <f>'[1]MIS Tabelle TIME'!F10/100</f>
        <v>222.95100000000002</v>
      </c>
      <c r="M23" s="71">
        <v>0</v>
      </c>
      <c r="N23" s="73">
        <v>0</v>
      </c>
      <c r="O23" s="74">
        <f>J23+K23+L23+M23+N23</f>
        <v>659.835</v>
      </c>
      <c r="P23" s="71">
        <f>'[1]Asos Tab 1'!C22/100</f>
        <v>297.00239999999997</v>
      </c>
      <c r="Q23" s="71">
        <f>'[1]Arim Tab 6'!C21/100</f>
        <v>115.05120000000001</v>
      </c>
      <c r="R23" s="74">
        <f>SUM(P23:Q23)</f>
        <v>412.05359999999996</v>
      </c>
      <c r="S23" s="21"/>
      <c r="T23" s="21"/>
      <c r="U23" s="58"/>
      <c r="V23" s="58"/>
      <c r="W23" s="5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2:23" ht="12.75">
      <c r="B24" s="65" t="s">
        <v>27</v>
      </c>
      <c r="C24" s="66">
        <v>0</v>
      </c>
      <c r="D24" s="66">
        <v>0</v>
      </c>
      <c r="E24" s="66">
        <v>0</v>
      </c>
      <c r="F24" s="66">
        <v>0</v>
      </c>
      <c r="G24" s="75">
        <v>0</v>
      </c>
      <c r="H24" s="76"/>
      <c r="I24" s="77"/>
      <c r="J24" s="70">
        <f>'[1]DIS Tabella 3 TIT'!J17/100</f>
        <v>31.791</v>
      </c>
      <c r="K24" s="71">
        <v>0</v>
      </c>
      <c r="L24" s="71">
        <v>0</v>
      </c>
      <c r="M24" s="71">
        <v>0</v>
      </c>
      <c r="N24" s="71">
        <v>0</v>
      </c>
      <c r="O24" s="74">
        <f>J24+K24+L24+M24+N24</f>
        <v>31.791</v>
      </c>
      <c r="P24" s="71">
        <f>'[1]Asos Tab 1'!D22/100</f>
        <v>14.308799999999998</v>
      </c>
      <c r="Q24" s="71">
        <f>'[1]Arim Tab 6'!D21/100</f>
        <v>5.544</v>
      </c>
      <c r="R24" s="78">
        <f>SUM(P24:Q24)</f>
        <v>19.8528</v>
      </c>
      <c r="U24" s="58"/>
      <c r="V24" s="58"/>
      <c r="W24" s="58"/>
    </row>
    <row r="25" spans="2:18" ht="21.75" customHeight="1">
      <c r="B25" s="79" t="s">
        <v>28</v>
      </c>
      <c r="C25" s="80"/>
      <c r="D25" s="80"/>
      <c r="E25" s="80"/>
      <c r="F25" s="80"/>
      <c r="G25" s="81" t="s">
        <v>29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</row>
    <row r="26" ht="12.75">
      <c r="B26" s="83"/>
    </row>
    <row r="27" spans="2:6" ht="15.75">
      <c r="B27" s="18" t="s">
        <v>30</v>
      </c>
      <c r="C27" s="19"/>
      <c r="D27" s="19"/>
      <c r="E27" s="19"/>
      <c r="F27" s="19"/>
    </row>
    <row r="28" spans="2:6" ht="15.75">
      <c r="B28" s="18"/>
      <c r="C28" s="19"/>
      <c r="D28" s="19"/>
      <c r="E28" s="19"/>
      <c r="F28" s="19"/>
    </row>
    <row r="29" spans="2:6" ht="15.75">
      <c r="B29" s="18"/>
      <c r="C29" s="19"/>
      <c r="D29" s="19"/>
      <c r="E29" s="19"/>
      <c r="F29" s="19"/>
    </row>
    <row r="30" spans="1:243" ht="12.75" customHeight="1">
      <c r="A30" s="21"/>
      <c r="B30" s="27" t="str">
        <f>B18</f>
        <v>1 luglio - 30 settembre 2023</v>
      </c>
      <c r="C30" s="28" t="s">
        <v>10</v>
      </c>
      <c r="D30" s="29"/>
      <c r="E30" s="30"/>
      <c r="F30" s="31" t="s">
        <v>11</v>
      </c>
      <c r="G30" s="32" t="s">
        <v>12</v>
      </c>
      <c r="H30" s="33"/>
      <c r="I30" s="34"/>
      <c r="J30" s="35" t="s">
        <v>13</v>
      </c>
      <c r="K30" s="35" t="s">
        <v>14</v>
      </c>
      <c r="L30" s="35" t="s">
        <v>15</v>
      </c>
      <c r="M30" s="36" t="s">
        <v>16</v>
      </c>
      <c r="N30" s="36" t="s">
        <v>17</v>
      </c>
      <c r="O30" s="37" t="s">
        <v>18</v>
      </c>
      <c r="P30" s="38" t="s">
        <v>19</v>
      </c>
      <c r="Q30" s="38" t="s">
        <v>20</v>
      </c>
      <c r="R30" s="37" t="s">
        <v>21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2.75">
      <c r="A31" s="21"/>
      <c r="B31" s="39" t="s">
        <v>22</v>
      </c>
      <c r="C31" s="40" t="s">
        <v>23</v>
      </c>
      <c r="D31" s="41" t="s">
        <v>24</v>
      </c>
      <c r="E31" s="40" t="s">
        <v>25</v>
      </c>
      <c r="F31" s="42"/>
      <c r="G31" s="43" t="s">
        <v>23</v>
      </c>
      <c r="H31" s="44" t="s">
        <v>24</v>
      </c>
      <c r="I31" s="45" t="s">
        <v>25</v>
      </c>
      <c r="J31" s="46"/>
      <c r="K31" s="46"/>
      <c r="L31" s="46"/>
      <c r="M31" s="47"/>
      <c r="N31" s="47"/>
      <c r="O31" s="48"/>
      <c r="P31" s="49"/>
      <c r="Q31" s="49"/>
      <c r="R31" s="4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2.75">
      <c r="A32" s="21"/>
      <c r="B32" s="84" t="str">
        <f>B20</f>
        <v>luglio 2023</v>
      </c>
      <c r="C32" s="51">
        <f aca="true" t="shared" si="0" ref="C32:F34">C20</f>
        <v>0.198818</v>
      </c>
      <c r="D32" s="85">
        <f t="shared" si="0"/>
        <v>0.20623</v>
      </c>
      <c r="E32" s="51">
        <f t="shared" si="0"/>
        <v>0.188246</v>
      </c>
      <c r="F32" s="85">
        <f t="shared" si="0"/>
        <v>0.005</v>
      </c>
      <c r="G32" s="52">
        <f>C32+F32</f>
        <v>0.203818</v>
      </c>
      <c r="H32" s="53">
        <f>D32+F32</f>
        <v>0.21123</v>
      </c>
      <c r="I32" s="54">
        <f>E32+F32</f>
        <v>0.193246</v>
      </c>
      <c r="J32" s="55">
        <f>'[1]DIS Tabella 3 TIT'!N18/100</f>
        <v>0.00049</v>
      </c>
      <c r="K32" s="55">
        <f>K20</f>
        <v>0.00792</v>
      </c>
      <c r="L32" s="56">
        <v>0</v>
      </c>
      <c r="M32" s="55">
        <f>'[1]UC Tab 7'!C20/100</f>
        <v>0.00037999999999999997</v>
      </c>
      <c r="N32" s="55">
        <f>'[1]UC Tab 7'!D20/100</f>
        <v>0</v>
      </c>
      <c r="O32" s="57">
        <f>J32+K32+L32+M32+N32</f>
        <v>0.008790000000000001</v>
      </c>
      <c r="P32" s="55">
        <f>'[1]Asos Tab 1'!E23/100</f>
        <v>0.034383000000000004</v>
      </c>
      <c r="Q32" s="55">
        <f>'[1]Arim Tab 6'!E22/100</f>
        <v>0.0015310000000000002</v>
      </c>
      <c r="R32" s="57">
        <f>SUM(P32:Q34)</f>
        <v>0.035914</v>
      </c>
      <c r="S32" s="21"/>
      <c r="T32" s="21"/>
      <c r="U32" s="58"/>
      <c r="V32" s="58"/>
      <c r="W32" s="58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2.75">
      <c r="A33" s="21"/>
      <c r="B33" s="50" t="str">
        <f>B21</f>
        <v>agosto 2023</v>
      </c>
      <c r="C33" s="51">
        <f t="shared" si="0"/>
        <v>0.19417099999999998</v>
      </c>
      <c r="D33" s="51">
        <f t="shared" si="0"/>
        <v>0.21203299999999997</v>
      </c>
      <c r="E33" s="51">
        <f t="shared" si="0"/>
        <v>0.188389</v>
      </c>
      <c r="F33" s="51">
        <f t="shared" si="0"/>
        <v>0.005</v>
      </c>
      <c r="G33" s="52">
        <f>C33+F33</f>
        <v>0.199171</v>
      </c>
      <c r="H33" s="53">
        <f>D33+F33</f>
        <v>0.21703299999999998</v>
      </c>
      <c r="I33" s="54">
        <f>E33+F33</f>
        <v>0.193389</v>
      </c>
      <c r="J33" s="59"/>
      <c r="K33" s="59"/>
      <c r="L33" s="60"/>
      <c r="M33" s="59"/>
      <c r="N33" s="59"/>
      <c r="O33" s="61"/>
      <c r="P33" s="59"/>
      <c r="Q33" s="59"/>
      <c r="R33" s="61"/>
      <c r="S33" s="21"/>
      <c r="T33" s="21"/>
      <c r="U33" s="58"/>
      <c r="V33" s="58"/>
      <c r="W33" s="5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2.75">
      <c r="A34" s="21"/>
      <c r="B34" s="50" t="str">
        <f>B22</f>
        <v>settembre 2023</v>
      </c>
      <c r="C34" s="51">
        <f t="shared" si="0"/>
        <v>0.202462</v>
      </c>
      <c r="D34" s="51">
        <f t="shared" si="0"/>
        <v>0.211992</v>
      </c>
      <c r="E34" s="51">
        <f t="shared" si="0"/>
        <v>0.1899</v>
      </c>
      <c r="F34" s="51">
        <f t="shared" si="0"/>
        <v>0.005</v>
      </c>
      <c r="G34" s="52">
        <f>C34+F34</f>
        <v>0.207462</v>
      </c>
      <c r="H34" s="53">
        <f>D34+F34</f>
        <v>0.21699200000000002</v>
      </c>
      <c r="I34" s="54">
        <f>E34+F34</f>
        <v>0.19490000000000002</v>
      </c>
      <c r="J34" s="62"/>
      <c r="K34" s="62"/>
      <c r="L34" s="63"/>
      <c r="M34" s="62"/>
      <c r="N34" s="62"/>
      <c r="O34" s="64"/>
      <c r="P34" s="62"/>
      <c r="Q34" s="62"/>
      <c r="R34" s="64"/>
      <c r="S34" s="21"/>
      <c r="T34" s="21"/>
      <c r="U34" s="58"/>
      <c r="V34" s="58"/>
      <c r="W34" s="5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12.75">
      <c r="A35" s="21"/>
      <c r="B35" s="65" t="s">
        <v>26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68"/>
      <c r="I35" s="69"/>
      <c r="J35" s="70">
        <f>'[1]DIS Tabella 3 TIT'!F18/100</f>
        <v>393.19550000000004</v>
      </c>
      <c r="K35" s="71">
        <v>0</v>
      </c>
      <c r="L35" s="72">
        <f>L23</f>
        <v>222.95100000000002</v>
      </c>
      <c r="M35" s="71">
        <v>0</v>
      </c>
      <c r="N35" s="73">
        <v>0</v>
      </c>
      <c r="O35" s="74">
        <f>J35+K35+L35+M35+N35</f>
        <v>616.1465000000001</v>
      </c>
      <c r="P35" s="71">
        <f>'[1]Asos Tab 1'!C23/100</f>
        <v>277.33799999999997</v>
      </c>
      <c r="Q35" s="71">
        <f>'[1]Arim Tab 6'!C22/100</f>
        <v>107.43360000000001</v>
      </c>
      <c r="R35" s="74">
        <f>SUM(P35:Q35)</f>
        <v>384.7716</v>
      </c>
      <c r="S35" s="21"/>
      <c r="T35" s="21"/>
      <c r="U35" s="58"/>
      <c r="V35" s="58"/>
      <c r="W35" s="5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2:23" ht="12.75">
      <c r="B36" s="65" t="s">
        <v>27</v>
      </c>
      <c r="C36" s="66">
        <v>0</v>
      </c>
      <c r="D36" s="66">
        <v>0</v>
      </c>
      <c r="E36" s="66">
        <v>0</v>
      </c>
      <c r="F36" s="66">
        <v>0</v>
      </c>
      <c r="G36" s="75">
        <v>0</v>
      </c>
      <c r="H36" s="76"/>
      <c r="I36" s="77"/>
      <c r="J36" s="70">
        <f>'[1]DIS Tabella 3 TIT'!J18/100</f>
        <v>28.5469</v>
      </c>
      <c r="K36" s="71">
        <v>0</v>
      </c>
      <c r="L36" s="71">
        <v>0</v>
      </c>
      <c r="M36" s="71">
        <v>0</v>
      </c>
      <c r="N36" s="71">
        <v>0</v>
      </c>
      <c r="O36" s="74">
        <f>J36+K36+L36+M36+N36</f>
        <v>28.5469</v>
      </c>
      <c r="P36" s="71">
        <f>'[1]Asos Tab 1'!D23/100</f>
        <v>12.8496</v>
      </c>
      <c r="Q36" s="71">
        <f>'[1]Arim Tab 6'!D22/100</f>
        <v>4.9788</v>
      </c>
      <c r="R36" s="78">
        <f>SUM(P36:Q36)</f>
        <v>17.828400000000002</v>
      </c>
      <c r="U36" s="58"/>
      <c r="V36" s="58"/>
      <c r="W36" s="58"/>
    </row>
    <row r="37" spans="2:18" ht="21" customHeight="1">
      <c r="B37" s="79" t="s">
        <v>28</v>
      </c>
      <c r="C37" s="80"/>
      <c r="D37" s="80"/>
      <c r="E37" s="80"/>
      <c r="F37" s="80"/>
      <c r="G37" s="81" t="s">
        <v>29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</row>
    <row r="38" spans="2:6" ht="15.75">
      <c r="B38" s="18"/>
      <c r="C38" s="19"/>
      <c r="D38" s="19"/>
      <c r="E38" s="19"/>
      <c r="F38" s="19"/>
    </row>
    <row r="39" spans="2:6" ht="15.75">
      <c r="B39" s="18"/>
      <c r="C39" s="19"/>
      <c r="D39" s="19"/>
      <c r="E39" s="19"/>
      <c r="F39" s="19"/>
    </row>
    <row r="40" spans="2:6" ht="15.75">
      <c r="B40" s="18" t="s">
        <v>31</v>
      </c>
      <c r="C40" s="19"/>
      <c r="D40" s="19"/>
      <c r="E40" s="19"/>
      <c r="F40" s="19"/>
    </row>
    <row r="41" spans="2:6" ht="15.75">
      <c r="B41" s="18"/>
      <c r="C41" s="19"/>
      <c r="D41" s="19"/>
      <c r="E41" s="19"/>
      <c r="F41" s="19"/>
    </row>
    <row r="42" spans="2:6" ht="15.75">
      <c r="B42" s="18"/>
      <c r="C42" s="19"/>
      <c r="D42" s="19"/>
      <c r="E42" s="19"/>
      <c r="F42" s="19"/>
    </row>
    <row r="43" spans="1:243" ht="12.75" customHeight="1">
      <c r="A43" s="21"/>
      <c r="B43" s="27" t="str">
        <f>B30</f>
        <v>1 luglio - 30 settembre 2023</v>
      </c>
      <c r="C43" s="28" t="s">
        <v>10</v>
      </c>
      <c r="D43" s="29"/>
      <c r="E43" s="30"/>
      <c r="F43" s="31" t="s">
        <v>11</v>
      </c>
      <c r="G43" s="32" t="s">
        <v>12</v>
      </c>
      <c r="H43" s="33"/>
      <c r="I43" s="34"/>
      <c r="J43" s="35" t="s">
        <v>13</v>
      </c>
      <c r="K43" s="35" t="s">
        <v>14</v>
      </c>
      <c r="L43" s="35" t="s">
        <v>15</v>
      </c>
      <c r="M43" s="36" t="s">
        <v>16</v>
      </c>
      <c r="N43" s="36" t="s">
        <v>17</v>
      </c>
      <c r="O43" s="37" t="s">
        <v>18</v>
      </c>
      <c r="P43" s="38" t="s">
        <v>19</v>
      </c>
      <c r="Q43" s="38" t="s">
        <v>20</v>
      </c>
      <c r="R43" s="37" t="s">
        <v>21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2.75">
      <c r="A44" s="21"/>
      <c r="B44" s="39" t="s">
        <v>22</v>
      </c>
      <c r="C44" s="40" t="s">
        <v>23</v>
      </c>
      <c r="D44" s="41" t="s">
        <v>24</v>
      </c>
      <c r="E44" s="40" t="s">
        <v>25</v>
      </c>
      <c r="F44" s="42"/>
      <c r="G44" s="43" t="s">
        <v>23</v>
      </c>
      <c r="H44" s="44" t="s">
        <v>24</v>
      </c>
      <c r="I44" s="45" t="s">
        <v>25</v>
      </c>
      <c r="J44" s="46"/>
      <c r="K44" s="46"/>
      <c r="L44" s="46"/>
      <c r="M44" s="47"/>
      <c r="N44" s="47"/>
      <c r="O44" s="48"/>
      <c r="P44" s="49"/>
      <c r="Q44" s="49"/>
      <c r="R44" s="4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2.75">
      <c r="A45" s="21"/>
      <c r="B45" s="84" t="str">
        <f>B32</f>
        <v>luglio 2023</v>
      </c>
      <c r="C45" s="51">
        <f aca="true" t="shared" si="1" ref="C45:F47">C32</f>
        <v>0.198818</v>
      </c>
      <c r="D45" s="85">
        <f t="shared" si="1"/>
        <v>0.20623</v>
      </c>
      <c r="E45" s="51">
        <f t="shared" si="1"/>
        <v>0.188246</v>
      </c>
      <c r="F45" s="85">
        <f t="shared" si="1"/>
        <v>0.005</v>
      </c>
      <c r="G45" s="52">
        <f>C45+F45</f>
        <v>0.203818</v>
      </c>
      <c r="H45" s="53">
        <f>D45+F45</f>
        <v>0.21123</v>
      </c>
      <c r="I45" s="54">
        <f>E45+F45</f>
        <v>0.193246</v>
      </c>
      <c r="J45" s="55">
        <f>'[1]DIS Tabella 3 TIT'!N19/100</f>
        <v>0.00043999999999999996</v>
      </c>
      <c r="K45" s="55">
        <f>K32</f>
        <v>0.00792</v>
      </c>
      <c r="L45" s="56">
        <v>0</v>
      </c>
      <c r="M45" s="55">
        <f>'[1]UC Tab 7'!C21/100</f>
        <v>0.00037999999999999997</v>
      </c>
      <c r="N45" s="55">
        <f>'[1]UC Tab 7'!D21/100</f>
        <v>0</v>
      </c>
      <c r="O45" s="57">
        <f>J45+K45+L45+M45+N45</f>
        <v>0.00874</v>
      </c>
      <c r="P45" s="55">
        <f>'[1]Asos Tab 1'!E24/100</f>
        <v>0.034359</v>
      </c>
      <c r="Q45" s="55">
        <f>'[1]Arim Tab 6'!E23/100</f>
        <v>0.0015240000000000004</v>
      </c>
      <c r="R45" s="57">
        <f>SUM(P45:Q47)</f>
        <v>0.035883</v>
      </c>
      <c r="S45" s="21"/>
      <c r="T45" s="21"/>
      <c r="U45" s="58"/>
      <c r="V45" s="58"/>
      <c r="W45" s="58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2.75">
      <c r="A46" s="21"/>
      <c r="B46" s="50" t="str">
        <f>B33</f>
        <v>agosto 2023</v>
      </c>
      <c r="C46" s="51">
        <f t="shared" si="1"/>
        <v>0.19417099999999998</v>
      </c>
      <c r="D46" s="51">
        <f t="shared" si="1"/>
        <v>0.21203299999999997</v>
      </c>
      <c r="E46" s="51">
        <f t="shared" si="1"/>
        <v>0.188389</v>
      </c>
      <c r="F46" s="51">
        <f t="shared" si="1"/>
        <v>0.005</v>
      </c>
      <c r="G46" s="52">
        <f>C46+F46</f>
        <v>0.199171</v>
      </c>
      <c r="H46" s="53">
        <f>D46+F46</f>
        <v>0.21703299999999998</v>
      </c>
      <c r="I46" s="54">
        <f>E46+F46</f>
        <v>0.193389</v>
      </c>
      <c r="J46" s="59"/>
      <c r="K46" s="59"/>
      <c r="L46" s="60"/>
      <c r="M46" s="59"/>
      <c r="N46" s="59"/>
      <c r="O46" s="61"/>
      <c r="P46" s="59"/>
      <c r="Q46" s="59"/>
      <c r="R46" s="61"/>
      <c r="S46" s="21"/>
      <c r="T46" s="21"/>
      <c r="U46" s="58"/>
      <c r="V46" s="58"/>
      <c r="W46" s="58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2.75">
      <c r="A47" s="21"/>
      <c r="B47" s="50" t="str">
        <f>B34</f>
        <v>settembre 2023</v>
      </c>
      <c r="C47" s="51">
        <f t="shared" si="1"/>
        <v>0.202462</v>
      </c>
      <c r="D47" s="51">
        <f t="shared" si="1"/>
        <v>0.211992</v>
      </c>
      <c r="E47" s="51">
        <f t="shared" si="1"/>
        <v>0.1899</v>
      </c>
      <c r="F47" s="51">
        <f t="shared" si="1"/>
        <v>0.005</v>
      </c>
      <c r="G47" s="52">
        <f>C47+F47</f>
        <v>0.207462</v>
      </c>
      <c r="H47" s="53">
        <f>D47+F47</f>
        <v>0.21699200000000002</v>
      </c>
      <c r="I47" s="54">
        <f>E47+F47</f>
        <v>0.19490000000000002</v>
      </c>
      <c r="J47" s="62"/>
      <c r="K47" s="62"/>
      <c r="L47" s="63"/>
      <c r="M47" s="62"/>
      <c r="N47" s="62"/>
      <c r="O47" s="64"/>
      <c r="P47" s="62"/>
      <c r="Q47" s="62"/>
      <c r="R47" s="64"/>
      <c r="S47" s="21"/>
      <c r="T47" s="21"/>
      <c r="U47" s="58"/>
      <c r="V47" s="58"/>
      <c r="W47" s="58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2.75">
      <c r="A48" s="21"/>
      <c r="B48" s="65" t="s">
        <v>26</v>
      </c>
      <c r="C48" s="66">
        <v>0</v>
      </c>
      <c r="D48" s="66">
        <v>0</v>
      </c>
      <c r="E48" s="66">
        <v>0</v>
      </c>
      <c r="F48" s="66">
        <v>0</v>
      </c>
      <c r="G48" s="67">
        <v>0</v>
      </c>
      <c r="H48" s="68"/>
      <c r="I48" s="69"/>
      <c r="J48" s="70">
        <f>'[1]DIS Tabella 3 TIT'!F19/100</f>
        <v>379.89910000000003</v>
      </c>
      <c r="K48" s="71">
        <v>0</v>
      </c>
      <c r="L48" s="72">
        <f>L35</f>
        <v>222.95100000000002</v>
      </c>
      <c r="M48" s="71">
        <v>0</v>
      </c>
      <c r="N48" s="73">
        <v>0</v>
      </c>
      <c r="O48" s="74">
        <f>J48+K48+L48+M48+N48</f>
        <v>602.8501000000001</v>
      </c>
      <c r="P48" s="71">
        <f>'[1]Asos Tab 1'!C24/100</f>
        <v>271.3524</v>
      </c>
      <c r="Q48" s="71">
        <f>'[1]Arim Tab 6'!C23/100</f>
        <v>105.11399999999999</v>
      </c>
      <c r="R48" s="74">
        <f>SUM(P48:Q48)</f>
        <v>376.46639999999996</v>
      </c>
      <c r="S48" s="21"/>
      <c r="T48" s="21"/>
      <c r="U48" s="58"/>
      <c r="V48" s="58"/>
      <c r="W48" s="58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2:23" ht="12.75">
      <c r="B49" s="65" t="s">
        <v>27</v>
      </c>
      <c r="C49" s="66">
        <v>0</v>
      </c>
      <c r="D49" s="66">
        <v>0</v>
      </c>
      <c r="E49" s="66">
        <v>0</v>
      </c>
      <c r="F49" s="66">
        <v>0</v>
      </c>
      <c r="G49" s="75">
        <v>0</v>
      </c>
      <c r="H49" s="76"/>
      <c r="I49" s="77"/>
      <c r="J49" s="70">
        <f>'[1]DIS Tabella 3 TIT'!J19/100</f>
        <v>25.043499999999998</v>
      </c>
      <c r="K49" s="71">
        <v>0</v>
      </c>
      <c r="L49" s="71">
        <v>0</v>
      </c>
      <c r="M49" s="71">
        <v>0</v>
      </c>
      <c r="N49" s="71">
        <v>0</v>
      </c>
      <c r="O49" s="74">
        <f>J49+K49+L49+M49+N49</f>
        <v>25.043499999999998</v>
      </c>
      <c r="P49" s="71">
        <f>'[1]Asos Tab 1'!D24/100</f>
        <v>11.272799999999997</v>
      </c>
      <c r="Q49" s="71">
        <f>'[1]Arim Tab 6'!D23/100</f>
        <v>4.3668000000000005</v>
      </c>
      <c r="R49" s="78">
        <f>SUM(P49:Q49)</f>
        <v>15.639599999999998</v>
      </c>
      <c r="U49" s="58"/>
      <c r="V49" s="58"/>
      <c r="W49" s="58"/>
    </row>
    <row r="50" spans="2:18" ht="21" customHeight="1">
      <c r="B50" s="79" t="s">
        <v>28</v>
      </c>
      <c r="C50" s="80"/>
      <c r="D50" s="80"/>
      <c r="E50" s="80"/>
      <c r="F50" s="80"/>
      <c r="G50" s="81" t="s">
        <v>29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</row>
    <row r="51" spans="2:6" s="87" customFormat="1" ht="14.25" customHeight="1">
      <c r="B51" s="86" t="s">
        <v>32</v>
      </c>
      <c r="C51" s="86"/>
      <c r="D51" s="86"/>
      <c r="E51" s="86"/>
      <c r="F51" s="86"/>
    </row>
    <row r="53" ht="12.75">
      <c r="B53" s="3" t="s">
        <v>33</v>
      </c>
    </row>
    <row r="54" ht="12.75">
      <c r="B54" s="3" t="s">
        <v>34</v>
      </c>
    </row>
    <row r="55" ht="12.75">
      <c r="B55" s="3" t="s">
        <v>35</v>
      </c>
    </row>
    <row r="56" ht="12.75">
      <c r="B56" s="3" t="s">
        <v>36</v>
      </c>
    </row>
  </sheetData>
  <sheetProtection/>
  <mergeCells count="70">
    <mergeCell ref="R45:R47"/>
    <mergeCell ref="G48:I48"/>
    <mergeCell ref="G49:I49"/>
    <mergeCell ref="G50:R50"/>
    <mergeCell ref="Q43:Q44"/>
    <mergeCell ref="R43:R44"/>
    <mergeCell ref="J45:J47"/>
    <mergeCell ref="K45:K47"/>
    <mergeCell ref="L45:L47"/>
    <mergeCell ref="M45:M47"/>
    <mergeCell ref="N45:N47"/>
    <mergeCell ref="O45:O47"/>
    <mergeCell ref="P45:P47"/>
    <mergeCell ref="Q45:Q47"/>
    <mergeCell ref="G37:R37"/>
    <mergeCell ref="C43:E43"/>
    <mergeCell ref="G43:I43"/>
    <mergeCell ref="J43:J44"/>
    <mergeCell ref="K43:K44"/>
    <mergeCell ref="L43:L44"/>
    <mergeCell ref="M43:M44"/>
    <mergeCell ref="N43:N44"/>
    <mergeCell ref="O43:O44"/>
    <mergeCell ref="P43:P44"/>
    <mergeCell ref="O32:O34"/>
    <mergeCell ref="P32:P34"/>
    <mergeCell ref="Q32:Q34"/>
    <mergeCell ref="R32:R34"/>
    <mergeCell ref="G35:I35"/>
    <mergeCell ref="G36:I36"/>
    <mergeCell ref="N30:N31"/>
    <mergeCell ref="O30:O31"/>
    <mergeCell ref="P30:P31"/>
    <mergeCell ref="Q30:Q31"/>
    <mergeCell ref="R30:R31"/>
    <mergeCell ref="J32:J34"/>
    <mergeCell ref="K32:K34"/>
    <mergeCell ref="L32:L34"/>
    <mergeCell ref="M32:M34"/>
    <mergeCell ref="N32:N34"/>
    <mergeCell ref="R20:R22"/>
    <mergeCell ref="G23:I23"/>
    <mergeCell ref="G24:I24"/>
    <mergeCell ref="G25:R25"/>
    <mergeCell ref="C30:E30"/>
    <mergeCell ref="G30:I30"/>
    <mergeCell ref="J30:J31"/>
    <mergeCell ref="K30:K31"/>
    <mergeCell ref="L30:L31"/>
    <mergeCell ref="M30:M31"/>
    <mergeCell ref="Q18:Q19"/>
    <mergeCell ref="R18:R19"/>
    <mergeCell ref="J20:J22"/>
    <mergeCell ref="K20:K22"/>
    <mergeCell ref="L20:L22"/>
    <mergeCell ref="M20:M22"/>
    <mergeCell ref="N20:N22"/>
    <mergeCell ref="O20:O22"/>
    <mergeCell ref="P20:P22"/>
    <mergeCell ref="Q20:Q22"/>
    <mergeCell ref="B6:R6"/>
    <mergeCell ref="C18:E18"/>
    <mergeCell ref="G18:I18"/>
    <mergeCell ref="J18:J19"/>
    <mergeCell ref="K18:K19"/>
    <mergeCell ref="L18:L19"/>
    <mergeCell ref="M18:M19"/>
    <mergeCell ref="N18:N19"/>
    <mergeCell ref="O18:O19"/>
    <mergeCell ref="P18:P1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2023-10-05T15:19:04Z</dcterms:created>
  <dcterms:modified xsi:type="dcterms:W3CDTF">2023-10-05T15:19:17Z</dcterms:modified>
  <cp:category/>
  <cp:version/>
  <cp:contentType/>
  <cp:contentStatus/>
</cp:coreProperties>
</file>